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248" windowWidth="15000" windowHeight="976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G33" i="1" l="1"/>
  <c r="C24" i="1"/>
  <c r="C40" i="1" l="1"/>
  <c r="G42" i="1" l="1"/>
  <c r="G43" i="1"/>
  <c r="D40" i="1"/>
  <c r="F40" i="1" s="1"/>
  <c r="E40" i="1"/>
  <c r="G38" i="1"/>
  <c r="G28" i="1"/>
  <c r="G26" i="1"/>
  <c r="G14" i="1"/>
  <c r="E24" i="1"/>
  <c r="F24" i="1" s="1"/>
  <c r="D24" i="1"/>
  <c r="F33" i="1"/>
  <c r="G8" i="1"/>
  <c r="G9" i="1"/>
  <c r="G10" i="1"/>
  <c r="G11" i="1"/>
  <c r="G12" i="1"/>
  <c r="G13" i="1"/>
  <c r="G15" i="1"/>
  <c r="G17" i="1"/>
  <c r="G18" i="1"/>
  <c r="G20" i="1"/>
  <c r="G21" i="1"/>
  <c r="G22" i="1"/>
  <c r="G23" i="1"/>
  <c r="G25" i="1"/>
  <c r="G27" i="1"/>
  <c r="G29" i="1"/>
  <c r="G30" i="1"/>
  <c r="G31" i="1"/>
  <c r="G32" i="1"/>
  <c r="G34" i="1"/>
  <c r="G36" i="1"/>
  <c r="G37" i="1"/>
  <c r="G39" i="1"/>
  <c r="G44" i="1"/>
  <c r="G46" i="1"/>
  <c r="G47" i="1"/>
  <c r="G48" i="1"/>
  <c r="G49" i="1"/>
  <c r="G50" i="1"/>
  <c r="G51" i="1"/>
  <c r="G52" i="1"/>
  <c r="G54" i="1"/>
  <c r="G55" i="1"/>
  <c r="G57" i="1"/>
  <c r="G58" i="1"/>
  <c r="G59" i="1"/>
  <c r="G60" i="1"/>
  <c r="G61" i="1"/>
  <c r="G62" i="1"/>
  <c r="G64" i="1"/>
  <c r="G65" i="1"/>
  <c r="G66" i="1"/>
  <c r="G67" i="1"/>
  <c r="G68" i="1"/>
  <c r="G70" i="1"/>
  <c r="G71" i="1"/>
  <c r="G72" i="1"/>
  <c r="G73" i="1"/>
  <c r="G75" i="1"/>
  <c r="G76" i="1"/>
  <c r="G77" i="1"/>
  <c r="G79" i="1"/>
  <c r="G81" i="1"/>
  <c r="G82" i="1"/>
  <c r="G83" i="1"/>
  <c r="C80" i="1"/>
  <c r="C78" i="1"/>
  <c r="C74" i="1"/>
  <c r="C69" i="1"/>
  <c r="C63" i="1"/>
  <c r="C56" i="1"/>
  <c r="C53" i="1"/>
  <c r="C45" i="1"/>
  <c r="C35" i="1"/>
  <c r="C19" i="1"/>
  <c r="C16" i="1"/>
  <c r="C7" i="1"/>
  <c r="E80" i="1"/>
  <c r="D80" i="1"/>
  <c r="E78" i="1"/>
  <c r="D78" i="1"/>
  <c r="E74" i="1"/>
  <c r="D74" i="1"/>
  <c r="E69" i="1"/>
  <c r="G69" i="1" s="1"/>
  <c r="D69" i="1"/>
  <c r="E63" i="1"/>
  <c r="D63" i="1"/>
  <c r="E56" i="1"/>
  <c r="D56" i="1"/>
  <c r="E53" i="1"/>
  <c r="D53" i="1"/>
  <c r="E45" i="1"/>
  <c r="D45" i="1"/>
  <c r="E35" i="1"/>
  <c r="D35" i="1"/>
  <c r="E19" i="1"/>
  <c r="D19" i="1"/>
  <c r="E16" i="1"/>
  <c r="G16" i="1" s="1"/>
  <c r="D16" i="1"/>
  <c r="E7" i="1"/>
  <c r="D7" i="1"/>
  <c r="F42" i="1"/>
  <c r="F83" i="1"/>
  <c r="F82" i="1"/>
  <c r="F81" i="1"/>
  <c r="F79" i="1"/>
  <c r="F77" i="1"/>
  <c r="F76" i="1"/>
  <c r="F75" i="1"/>
  <c r="F73" i="1"/>
  <c r="F72" i="1"/>
  <c r="F71" i="1"/>
  <c r="F70" i="1"/>
  <c r="F68" i="1"/>
  <c r="F67" i="1"/>
  <c r="F66" i="1"/>
  <c r="F65" i="1"/>
  <c r="F64" i="1"/>
  <c r="F62" i="1"/>
  <c r="F61" i="1"/>
  <c r="F60" i="1"/>
  <c r="F59" i="1"/>
  <c r="F58" i="1"/>
  <c r="F57" i="1"/>
  <c r="F55" i="1"/>
  <c r="F54" i="1"/>
  <c r="F52" i="1"/>
  <c r="F51" i="1"/>
  <c r="F50" i="1"/>
  <c r="F49" i="1"/>
  <c r="F48" i="1"/>
  <c r="F47" i="1"/>
  <c r="F46" i="1"/>
  <c r="F44" i="1"/>
  <c r="F43" i="1"/>
  <c r="F39" i="1"/>
  <c r="F38" i="1"/>
  <c r="F37" i="1"/>
  <c r="F36" i="1"/>
  <c r="F34" i="1"/>
  <c r="F32" i="1"/>
  <c r="F31" i="1"/>
  <c r="F30" i="1"/>
  <c r="F29" i="1"/>
  <c r="F28" i="1"/>
  <c r="F27" i="1"/>
  <c r="F26" i="1"/>
  <c r="F25" i="1"/>
  <c r="F23" i="1"/>
  <c r="F22" i="1"/>
  <c r="F21" i="1"/>
  <c r="F20" i="1"/>
  <c r="F18" i="1"/>
  <c r="F17" i="1"/>
  <c r="F15" i="1"/>
  <c r="F14" i="1"/>
  <c r="F13" i="1"/>
  <c r="F12" i="1"/>
  <c r="F11" i="1"/>
  <c r="F10" i="1"/>
  <c r="F9" i="1"/>
  <c r="F8" i="1"/>
  <c r="G56" i="1"/>
  <c r="G35" i="1"/>
  <c r="G74" i="1" l="1"/>
  <c r="G63" i="1"/>
  <c r="F35" i="1"/>
  <c r="G24" i="1"/>
  <c r="F16" i="1"/>
  <c r="G80" i="1"/>
  <c r="F78" i="1"/>
  <c r="G45" i="1"/>
  <c r="G40" i="1"/>
  <c r="C84" i="1"/>
  <c r="G19" i="1"/>
  <c r="G7" i="1"/>
  <c r="F80" i="1"/>
  <c r="G78" i="1"/>
  <c r="F74" i="1"/>
  <c r="F69" i="1"/>
  <c r="F63" i="1"/>
  <c r="F56" i="1"/>
  <c r="F53" i="1"/>
  <c r="G53" i="1"/>
  <c r="F45" i="1"/>
  <c r="D84" i="1"/>
  <c r="F19" i="1"/>
  <c r="F7" i="1"/>
  <c r="E84" i="1"/>
  <c r="F84" i="1" l="1"/>
  <c r="G84" i="1"/>
</calcChain>
</file>

<file path=xl/sharedStrings.xml><?xml version="1.0" encoding="utf-8"?>
<sst xmlns="http://schemas.openxmlformats.org/spreadsheetml/2006/main" count="200" uniqueCount="193">
  <si>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</si>
  <si>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</si>
  <si>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</si>
  <si>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</si>
  <si>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</si>
  <si>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</si>
  <si>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</si>
  <si>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ОБСЛУЖИВАНИЕ ГОСУДАРСТВЕННОГО И МУНИЦИПАЛЬНОГО ДОЛГА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</si>
  <si>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</si>
  <si>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</si>
  <si>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</si>
  <si>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</si>
  <si>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</si>
  <si>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</si>
  <si>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</si>
  <si>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</si>
  <si>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</si>
  <si>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</si>
  <si>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</si>
  <si>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</si>
  <si>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</si>
  <si>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</si>
  <si>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</si>
  <si>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</si>
  <si>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</si>
  <si>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</si>
  <si>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</si>
  <si>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</si>
  <si>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</si>
  <si>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</si>
  <si>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</si>
  <si>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</si>
  <si>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Обслуживание государственного внутреннего и муниципального долга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</si>
  <si>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</si>
  <si>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</si>
  <si>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</si>
  <si>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</si>
  <si>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</si>
  <si>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</si>
  <si>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</si>
  <si>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</si>
  <si>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</si>
  <si>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</si>
  <si>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</si>
  <si>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</si>
  <si>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</si>
  <si>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</si>
  <si>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</si>
  <si>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</si>
  <si>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</si>
  <si>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</si>
  <si>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</si>
  <si>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</si>
  <si>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</si>
  <si>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</si>
  <si>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</si>
  <si>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</si>
  <si>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</si>
  <si>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</si>
  <si>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</si>
  <si>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</si>
  <si>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</si>
  <si>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</si>
  <si>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</si>
  <si>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</si>
  <si>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</si>
  <si>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</si>
  <si>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</si>
  <si>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</si>
  <si>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</si>
  <si>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</si>
  <si>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</si>
  <si>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</si>
  <si>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</si>
  <si>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</si>
  <si>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</si>
  <si>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</si>
  <si>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</si>
  <si>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</si>
  <si>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</si>
  <si>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</si>
  <si>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</si>
  <si>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</si>
  <si>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</si>
  <si>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</si>
  <si>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</si>
  <si>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</si>
  <si>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</si>
  <si>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</si>
  <si>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</si>
  <si>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</si>
  <si>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</si>
  <si>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</si>
  <si>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</si>
  <si>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</si>
  <si>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</si>
  <si>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</si>
  <si>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</si>
  <si>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</si>
  <si>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</si>
  <si>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</si>
  <si>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</si>
  <si>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</si>
  <si>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</si>
  <si>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</si>
  <si>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</si>
  <si>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</si>
  <si>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</si>
  <si>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</si>
  <si>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</si>
  <si>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</si>
  <si>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</si>
  <si>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</si>
  <si>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</si>
  <si>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</si>
  <si>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</si>
  <si>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</si>
  <si>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</si>
  <si>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</si>
  <si>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</si>
  <si>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</si>
  <si>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</si>
  <si>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</si>
  <si>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</si>
  <si>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</si>
  <si>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</si>
  <si>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</si>
  <si>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</si>
  <si>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</si>
  <si>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</si>
  <si>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</si>
  <si>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</si>
  <si>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</si>
  <si>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</si>
  <si>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</si>
  <si>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</si>
  <si>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</si>
  <si>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Обеспечение пожарной безопасности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</si>
  <si>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</si>
  <si>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</si>
  <si>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</si>
  <si>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</si>
  <si>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</si>
  <si>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</si>
  <si>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</si>
  <si>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</si>
  <si>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</si>
  <si>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</si>
  <si>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</si>
  <si>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</si>
  <si>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(в рублях)</t>
  </si>
  <si>
    <t>Дополнительное образование детей</t>
  </si>
  <si>
    <t xml:space="preserve">МЕЖБЮДЖЕТНЫЕ ТРАНСФЕРТЫ ОБЩЕГО ХАРАКТЕРА БЮДЖЕТАМ БЮДЖЕТНОЙ СИСТЕМЫ РОССИЙСКОЙ ФЕДЕРАЦИИ </t>
  </si>
  <si>
    <t>Бюджетные асигнования, утвержденные сводной бюджетной росписью с учетом изменений</t>
  </si>
  <si>
    <t>Процент исполнения к сводной бюджетной росписи</t>
  </si>
  <si>
    <t>Процент исполнения к первоначально утвержденным ассигнованиям</t>
  </si>
  <si>
    <t>Причина отклонения кассового исполнения от первоначально утвержденного плана</t>
  </si>
  <si>
    <t>Прикладные научные исследования в области национальной экономики</t>
  </si>
  <si>
    <t>0411</t>
  </si>
  <si>
    <t>Расходы произведены в соответствии с фактической потребностью</t>
  </si>
  <si>
    <t>Исполнение принятых решений об использовании ассигнований резервного фонда в соответствии с порядком применения бюджетной классификации подлежит отражению по соответствующим разделам и подразделам классификации расходов, исходя из их отраслевой и ведомственной принадлежности</t>
  </si>
  <si>
    <t>Сокращение бюджетных ассигнований связано с частичным направлением зарезервированных средств на поддержку реализации мероприятий государственных программ Брянской области</t>
  </si>
  <si>
    <t>Увеличение бюджетных ассигнований в связи с дополнительным выделением средств на финансовое обеспечение деятельности учреждений</t>
  </si>
  <si>
    <t>Молодежная политика</t>
  </si>
  <si>
    <t>0601</t>
  </si>
  <si>
    <t>Экологический контроль</t>
  </si>
  <si>
    <t>Сведения о фактически произведенных расходах по разделам и подразделам классификации расходов областного бюджета в сравнении с первоначально утвержденными Законом о бюджете значениями за 2020 год</t>
  </si>
  <si>
    <t>Бюджетные асигнования, утвержденные законом о бюджете от 13.12.2019 
№ 113-З (первоначальным)</t>
  </si>
  <si>
    <t>Кассовое исполнение
за 2020 год</t>
  </si>
  <si>
    <t>Уменьшение бюджетных ассигнований на строительство здания для мирового судьи судебного участка № 54 Суземского судебного района Брянской области</t>
  </si>
  <si>
    <t>Рост расходов связан с поступлением федеральных средств на финансовое обеспечение мероприятий по выплатам членам избирательных комиссий за условия работы, связанные с обеспечением санитарно-эпидемиологической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</t>
  </si>
  <si>
    <t>Уменьшение бюджетных ассигнований в связи с сокращением средств из федерального бюджета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</si>
  <si>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Увеличение бюджетных ассигнований на повышение уровня общественной безопасности, правопорядка и безопасности среды обитания</t>
  </si>
  <si>
    <t>Дополнительно выделены денежные средства на субсидии юридическим лицам, оказывающим аэропортовые услуги на территории Брянской области, а также на субсидии организациям воздушного транспорта на возмещение части затрат, связанных с организацией авиарейсов в межрегиональном сообщении</t>
  </si>
  <si>
    <t>Рост связан с увеличением расходов по дорожному фонду, в том числе на реализацию национального проекта "Безопасные и качественные автомобильные дороги", а также на финансовое обеспечение дорожной деятельности</t>
  </si>
  <si>
    <t>Дополнительно выделены денежные средства на оплату работ по выполнению научно-исследовательских работ «Разработка документов транспортного планирования Брянской области и документов транспортного планирования Брянской городской агломерации»</t>
  </si>
  <si>
    <t xml:space="preserve">Увеличение бюджетных ассигнований в связи с поступлением средств федерального бюджета на государственную поддержку малого и среднего предпринимательства в субъектах Российской Федерации </t>
  </si>
  <si>
    <t>Низкий процент исполнения по данному мероприятию связан с тем, что дополнительное финансирование, утвержденное Решением правления Фонда содействия реформированию жилищно-коммунального хозяйства от 23.12.2020 № КЦ-07/2651, поступило в конце финансового года и не могло быть исполнено. Данные средства учтены в 2021 году в виде остатков этапа 2020 года</t>
  </si>
  <si>
    <t xml:space="preserve">Увеличение бюджетных ассигнований в связи с поступлением средств федерального бюджета на обеспечение деятельности по оказанию коммунальной услуги населению по обращению с твердыми коммунальными отходами </t>
  </si>
  <si>
    <t>Увеличение бюджетных ассигнований на строительство и реконструкцию (модернизация) объектов питьевого водоснабжения</t>
  </si>
  <si>
    <t>Увеличение бюджетных ассигнований в связи с поступлением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а также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</si>
  <si>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Низкий процент исполнения мероприятий по проведению оздоровительной кампании детей связан с принятыми ограничениями, в целях нераспространения новой коронавирусной инфекции (COVID-19)</t>
  </si>
  <si>
    <t>Увеличение бюджетных ассигнований на мероприятия, направленные на профилактику и устранение последствий распространения коронавирусной инфекции, на осуществление выплат стимулирующего характера за особые условия труда и дополнительную нагрузку медицинским работникам, а также на оснащение (переоснащение)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</t>
  </si>
  <si>
    <t>Увеличение бюджетных ассигнований на мероприятия, направленные на профилактику и устранение последствий распространения коронавирусной инфекции, на осуществление выплат стимулирующего характера за особые условия труда и дополнительную нагрузку медицинским работникам, а также на 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</t>
  </si>
  <si>
    <t>Увеличение бюджетных ассигнований на мероприятия, направленные на профилактику и устранение последствий распространения коронавирусной инфекции, на осуществление выплат стимулирующего характера за особые условия труда и дополнительную нагрузку медицинским работникам</t>
  </si>
  <si>
    <t>Увеличение бюджетных ассигнований в связи с поступлением средств федерального бюджета на дополнительное финансовое обеспечение медицинских организаций в условиях чрезвычайной ситуации и (или) при возникновении угрозы распространения заболеваний, представляющих опасность для окружающих, в рамках реализации территориальных программ обязательного медицинского страхования</t>
  </si>
  <si>
    <t>Увеличение бюджетных ассигнований в связи с дополнительным выделением средств на финансовое обеспечение деятельности учреждений, а также в связи с поступлением средств федерального бюджета на 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оказывающим социальные услуги гражданам, у которых выявлена новая коронавирусная инфекция, и лицам из групп риска заражения новой коронавирусной инфекцией</t>
  </si>
  <si>
    <t>Увеличение бюджетных ассигнований в связи с поступлением средств федерального бюджета на осуществление ежемесячных выплат на детей в возрасте от трех до семи лет включительно</t>
  </si>
  <si>
    <t>Рост связан с увеличением расходов на спортивно-оздоровительные комплексы, спортивные центры, а также на Дворец единоборств в Советском районе города Брянска</t>
  </si>
  <si>
    <t>Перенос бюджетных ассигнований с подраздела 1102 на подраздел 1103 по направлению на приобретение спортивного оборудования и инвентаря для приведения организаций спортивной подготовки в нормативное состояние</t>
  </si>
  <si>
    <t xml:space="preserve">Экономия расходов в результате досрочного гашения в течение 2020 года коммерческих кредитов в объеме 4 206,0 млн. рублей за счет временно-свободных остатков средств областного бюджета </t>
  </si>
  <si>
    <t>Увеличение бюджетных ассигнований на дотации на поддержку мер по обеспечению сбалансированности бюджетов муниципальных районов (муниципальных округов, городских округов) в связи с необходимостью обеспечения социально значимых расходов муниципальных образований</t>
  </si>
  <si>
    <t>Увеличение бюджетных ассигнований в связи с поступлением средств федерального бюджета на мероприятия по решению вопросов местного значения, инициированных органами местного самоуправления муниципальных образований Брянской области, в рамках проекта "Решаем вместе"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</si>
</sst>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"/>
  </numFmts>
  <fonts count="11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Arial Cyr"/>
    </font>
    <font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" fontId="6" fillId="0" borderId="8">
      <alignment horizontal="right"/>
    </xf>
    <xf numFmtId="4" fontId="6" fillId="0" borderId="8">
      <alignment horizontal="right"/>
    </xf>
    <xf numFmtId="0" fontId="9" fillId="0" borderId="9">
      <alignment horizontal="left" vertical="top" wrapText="1"/>
    </xf>
  </cellStyleXfs>
  <cellXfs count="40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left" vertical="center" wrapText="1"/>
    </xf>
    <xf numFmtId="0" fontId="0" fillId="0" borderId="0" xfId="0" applyBorder="1"/>
    <xf numFmtId="0" fontId="7" fillId="0" borderId="1" xfId="0" applyFont="1" applyFill="1" applyBorder="1" applyAlignment="1">
      <alignment vertical="center" wrapText="1"/>
    </xf>
    <xf numFmtId="0" fontId="8" fillId="0" borderId="9" xfId="3" quotePrefix="1" applyNumberFormat="1" applyFont="1" applyFill="1" applyProtection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right" vertical="center"/>
    </xf>
    <xf numFmtId="4" fontId="10" fillId="0" borderId="9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wrapText="1"/>
    </xf>
  </cellXfs>
  <cellStyles count="4">
    <cellStyle name="xl105" xfId="1"/>
    <cellStyle name="xl34" xfId="3"/>
    <cellStyle name="xl96" xfId="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84"/>
  <sheetViews>
    <sheetView tabSelected="1" view="pageBreakPreview" topLeftCell="A60" zoomScaleNormal="100" zoomScaleSheetLayoutView="100" workbookViewId="0">
      <selection activeCell="G65" sqref="G65"/>
    </sheetView>
  </sheetViews>
  <sheetFormatPr defaultRowHeight="14.4" x14ac:dyDescent="0.3"/>
  <cols>
    <col min="1" max="1" width="51.21875" customWidth="1"/>
    <col min="2" max="2" width="7.33203125" customWidth="1"/>
    <col min="3" max="3" width="19.88671875" style="14" customWidth="1"/>
    <col min="4" max="5" width="19.88671875" customWidth="1"/>
    <col min="6" max="6" width="12.44140625" customWidth="1"/>
    <col min="7" max="7" width="15.33203125" customWidth="1"/>
    <col min="8" max="8" width="48" customWidth="1"/>
  </cols>
  <sheetData>
    <row r="1" spans="1:8" x14ac:dyDescent="0.3">
      <c r="A1" s="26"/>
      <c r="B1" s="26"/>
      <c r="C1" s="26"/>
      <c r="D1" s="26"/>
      <c r="E1" s="26"/>
    </row>
    <row r="2" spans="1:8" s="3" customFormat="1" ht="40.5" customHeight="1" x14ac:dyDescent="0.3">
      <c r="A2" s="36" t="s">
        <v>166</v>
      </c>
      <c r="B2" s="36"/>
      <c r="C2" s="36"/>
      <c r="D2" s="36"/>
      <c r="E2" s="36"/>
      <c r="F2" s="36"/>
      <c r="G2" s="36"/>
      <c r="H2" s="36"/>
    </row>
    <row r="3" spans="1:8" s="3" customFormat="1" ht="15.6" x14ac:dyDescent="0.3">
      <c r="A3" s="4"/>
      <c r="B3" s="4"/>
      <c r="C3" s="4"/>
      <c r="D3" s="27"/>
      <c r="E3" s="27"/>
      <c r="F3" s="37" t="s">
        <v>150</v>
      </c>
      <c r="G3" s="37"/>
      <c r="H3" s="37"/>
    </row>
    <row r="4" spans="1:8" s="3" customFormat="1" ht="28.5" customHeight="1" x14ac:dyDescent="0.3">
      <c r="A4" s="33" t="s">
        <v>147</v>
      </c>
      <c r="B4" s="33" t="s">
        <v>148</v>
      </c>
      <c r="C4" s="28" t="s">
        <v>167</v>
      </c>
      <c r="D4" s="28" t="s">
        <v>153</v>
      </c>
      <c r="E4" s="28" t="s">
        <v>168</v>
      </c>
      <c r="F4" s="28" t="s">
        <v>154</v>
      </c>
      <c r="G4" s="28" t="s">
        <v>155</v>
      </c>
      <c r="H4" s="28" t="s">
        <v>156</v>
      </c>
    </row>
    <row r="5" spans="1:8" s="3" customFormat="1" ht="56.25" customHeight="1" x14ac:dyDescent="0.3">
      <c r="A5" s="34"/>
      <c r="B5" s="34"/>
      <c r="C5" s="29"/>
      <c r="D5" s="29"/>
      <c r="E5" s="29"/>
      <c r="F5" s="29"/>
      <c r="G5" s="29"/>
      <c r="H5" s="29"/>
    </row>
    <row r="6" spans="1:8" s="3" customFormat="1" ht="31.5" customHeight="1" x14ac:dyDescent="0.3">
      <c r="A6" s="35"/>
      <c r="B6" s="35"/>
      <c r="C6" s="30"/>
      <c r="D6" s="30"/>
      <c r="E6" s="30"/>
      <c r="F6" s="30"/>
      <c r="G6" s="30"/>
      <c r="H6" s="30"/>
    </row>
    <row r="7" spans="1:8" ht="20.25" customHeight="1" x14ac:dyDescent="0.3">
      <c r="A7" s="10" t="s">
        <v>101</v>
      </c>
      <c r="B7" s="11" t="s">
        <v>6</v>
      </c>
      <c r="C7" s="5">
        <f>C8+C9+C10+C11+C12+C13+C14+C15</f>
        <v>2335492640.0999999</v>
      </c>
      <c r="D7" s="5">
        <f>D8+D9+D10+D11+D12+D13+D14+D15</f>
        <v>3100898628.6999998</v>
      </c>
      <c r="E7" s="5">
        <f>E8+E9+E10+E11+E12+E13+E14+E15</f>
        <v>2001068652.5599999</v>
      </c>
      <c r="F7" s="6">
        <f>E7/D7*100</f>
        <v>64.531895175138786</v>
      </c>
      <c r="G7" s="6">
        <f>E7/C7*100</f>
        <v>85.680794629878136</v>
      </c>
      <c r="H7" s="9"/>
    </row>
    <row r="8" spans="1:8" ht="48.75" customHeight="1" x14ac:dyDescent="0.3">
      <c r="A8" s="9" t="s">
        <v>136</v>
      </c>
      <c r="B8" s="12" t="s">
        <v>41</v>
      </c>
      <c r="C8" s="13">
        <v>6876805</v>
      </c>
      <c r="D8" s="13">
        <v>6876805</v>
      </c>
      <c r="E8" s="13">
        <v>6446224.8799999999</v>
      </c>
      <c r="F8" s="7">
        <f t="shared" ref="F8:F73" si="0">E8/D8*100</f>
        <v>93.738660322635297</v>
      </c>
      <c r="G8" s="7">
        <f t="shared" ref="G8:G72" si="1">E8/C8*100</f>
        <v>93.738660322635297</v>
      </c>
      <c r="H8" s="19" t="s">
        <v>159</v>
      </c>
    </row>
    <row r="9" spans="1:8" ht="62.4" x14ac:dyDescent="0.3">
      <c r="A9" s="9" t="s">
        <v>89</v>
      </c>
      <c r="B9" s="12" t="s">
        <v>54</v>
      </c>
      <c r="C9" s="13">
        <v>153827145</v>
      </c>
      <c r="D9" s="13">
        <v>157168001</v>
      </c>
      <c r="E9" s="13">
        <v>150208660.00999999</v>
      </c>
      <c r="F9" s="7">
        <f t="shared" si="0"/>
        <v>95.57203696317292</v>
      </c>
      <c r="G9" s="7">
        <f t="shared" si="1"/>
        <v>97.647694111465171</v>
      </c>
      <c r="H9" s="18"/>
    </row>
    <row r="10" spans="1:8" ht="65.25" customHeight="1" x14ac:dyDescent="0.3">
      <c r="A10" s="9" t="s">
        <v>18</v>
      </c>
      <c r="B10" s="12" t="s">
        <v>71</v>
      </c>
      <c r="C10" s="13">
        <v>284161444</v>
      </c>
      <c r="D10" s="13">
        <v>309012754.04000002</v>
      </c>
      <c r="E10" s="13">
        <v>295082685.81999999</v>
      </c>
      <c r="F10" s="7">
        <f t="shared" si="0"/>
        <v>95.492073373063164</v>
      </c>
      <c r="G10" s="7">
        <f t="shared" si="1"/>
        <v>103.84332288936426</v>
      </c>
      <c r="H10" s="18"/>
    </row>
    <row r="11" spans="1:8" ht="62.4" x14ac:dyDescent="0.3">
      <c r="A11" s="9" t="s">
        <v>30</v>
      </c>
      <c r="B11" s="12" t="s">
        <v>87</v>
      </c>
      <c r="C11" s="13">
        <v>277678108</v>
      </c>
      <c r="D11" s="13">
        <v>268711359</v>
      </c>
      <c r="E11" s="13">
        <v>262484213.83000001</v>
      </c>
      <c r="F11" s="7">
        <f t="shared" si="0"/>
        <v>97.682589529086499</v>
      </c>
      <c r="G11" s="7">
        <f t="shared" si="1"/>
        <v>94.528234768151037</v>
      </c>
      <c r="H11" s="19" t="s">
        <v>169</v>
      </c>
    </row>
    <row r="12" spans="1:8" ht="48.75" customHeight="1" x14ac:dyDescent="0.3">
      <c r="A12" s="9" t="s">
        <v>80</v>
      </c>
      <c r="B12" s="12" t="s">
        <v>105</v>
      </c>
      <c r="C12" s="13">
        <v>144997595</v>
      </c>
      <c r="D12" s="13">
        <v>150755664.81999999</v>
      </c>
      <c r="E12" s="13">
        <v>139150916.74000001</v>
      </c>
      <c r="F12" s="7">
        <f t="shared" si="0"/>
        <v>92.302280585040791</v>
      </c>
      <c r="G12" s="7">
        <f t="shared" si="1"/>
        <v>95.967741216673289</v>
      </c>
      <c r="H12" s="18"/>
    </row>
    <row r="13" spans="1:8" ht="140.4" x14ac:dyDescent="0.3">
      <c r="A13" s="9" t="s">
        <v>11</v>
      </c>
      <c r="B13" s="12" t="s">
        <v>119</v>
      </c>
      <c r="C13" s="13">
        <v>226875725</v>
      </c>
      <c r="D13" s="13">
        <v>278125925</v>
      </c>
      <c r="E13" s="13">
        <v>277732880.25</v>
      </c>
      <c r="F13" s="7">
        <f t="shared" si="0"/>
        <v>99.858681009330581</v>
      </c>
      <c r="G13" s="7">
        <f t="shared" si="1"/>
        <v>122.41630533632456</v>
      </c>
      <c r="H13" s="39" t="s">
        <v>170</v>
      </c>
    </row>
    <row r="14" spans="1:8" ht="115.2" customHeight="1" x14ac:dyDescent="0.3">
      <c r="A14" s="9" t="s">
        <v>144</v>
      </c>
      <c r="B14" s="12" t="s">
        <v>124</v>
      </c>
      <c r="C14" s="13">
        <v>70000000</v>
      </c>
      <c r="D14" s="13">
        <v>63205960</v>
      </c>
      <c r="E14" s="13">
        <v>0</v>
      </c>
      <c r="F14" s="7">
        <f t="shared" si="0"/>
        <v>0</v>
      </c>
      <c r="G14" s="7">
        <f t="shared" si="1"/>
        <v>0</v>
      </c>
      <c r="H14" s="19" t="s">
        <v>160</v>
      </c>
    </row>
    <row r="15" spans="1:8" ht="68.25" customHeight="1" x14ac:dyDescent="0.3">
      <c r="A15" s="9" t="s">
        <v>98</v>
      </c>
      <c r="B15" s="12" t="s">
        <v>9</v>
      </c>
      <c r="C15" s="13">
        <v>1171075818.0999999</v>
      </c>
      <c r="D15" s="13">
        <v>1867042159.8399999</v>
      </c>
      <c r="E15" s="13">
        <v>869963071.02999997</v>
      </c>
      <c r="F15" s="7">
        <f t="shared" si="0"/>
        <v>46.595791447181526</v>
      </c>
      <c r="G15" s="7">
        <f t="shared" si="1"/>
        <v>74.287510474041113</v>
      </c>
      <c r="H15" s="19" t="s">
        <v>161</v>
      </c>
    </row>
    <row r="16" spans="1:8" ht="18.75" customHeight="1" x14ac:dyDescent="0.3">
      <c r="A16" s="10" t="s">
        <v>132</v>
      </c>
      <c r="B16" s="11" t="s">
        <v>133</v>
      </c>
      <c r="C16" s="5">
        <f>C17+C18</f>
        <v>168426614</v>
      </c>
      <c r="D16" s="5">
        <f>D17+D18</f>
        <v>167840392.78999999</v>
      </c>
      <c r="E16" s="5">
        <f>E17+E18</f>
        <v>167214778.17000002</v>
      </c>
      <c r="F16" s="6">
        <f t="shared" si="0"/>
        <v>99.627256222652704</v>
      </c>
      <c r="G16" s="6">
        <f t="shared" si="1"/>
        <v>99.280496234401539</v>
      </c>
      <c r="H16" s="9"/>
    </row>
    <row r="17" spans="1:8" ht="15.6" x14ac:dyDescent="0.3">
      <c r="A17" s="9" t="s">
        <v>130</v>
      </c>
      <c r="B17" s="12" t="s">
        <v>27</v>
      </c>
      <c r="C17" s="38">
        <v>30531800</v>
      </c>
      <c r="D17" s="13">
        <v>30531800</v>
      </c>
      <c r="E17" s="13">
        <v>30307122.52</v>
      </c>
      <c r="F17" s="7">
        <f t="shared" si="0"/>
        <v>99.264119770206804</v>
      </c>
      <c r="G17" s="7">
        <f t="shared" si="1"/>
        <v>99.264119770206804</v>
      </c>
      <c r="H17" s="18"/>
    </row>
    <row r="18" spans="1:8" ht="15.6" x14ac:dyDescent="0.3">
      <c r="A18" s="9" t="s">
        <v>25</v>
      </c>
      <c r="B18" s="12" t="s">
        <v>48</v>
      </c>
      <c r="C18" s="38">
        <v>137894814</v>
      </c>
      <c r="D18" s="13">
        <v>137308592.78999999</v>
      </c>
      <c r="E18" s="13">
        <v>136907655.65000001</v>
      </c>
      <c r="F18" s="7">
        <f t="shared" si="0"/>
        <v>99.708002877421393</v>
      </c>
      <c r="G18" s="7">
        <f t="shared" si="1"/>
        <v>99.284122207815599</v>
      </c>
      <c r="H18" s="18"/>
    </row>
    <row r="19" spans="1:8" ht="31.2" x14ac:dyDescent="0.3">
      <c r="A19" s="10" t="s">
        <v>22</v>
      </c>
      <c r="B19" s="11" t="s">
        <v>104</v>
      </c>
      <c r="C19" s="5">
        <f>C20+C21+C22+C23</f>
        <v>724956782</v>
      </c>
      <c r="D19" s="5">
        <f>D20+D21+D22+D23</f>
        <v>913666455.32999992</v>
      </c>
      <c r="E19" s="5">
        <f>E20+E21+E22+E23</f>
        <v>716627738.41999996</v>
      </c>
      <c r="F19" s="6">
        <f t="shared" si="0"/>
        <v>78.434283565895697</v>
      </c>
      <c r="G19" s="6">
        <f t="shared" si="1"/>
        <v>98.851097915516846</v>
      </c>
      <c r="H19" s="9"/>
    </row>
    <row r="20" spans="1:8" ht="46.8" x14ac:dyDescent="0.3">
      <c r="A20" s="9" t="s">
        <v>117</v>
      </c>
      <c r="B20" s="12" t="s">
        <v>97</v>
      </c>
      <c r="C20" s="13">
        <v>56197692</v>
      </c>
      <c r="D20" s="13">
        <v>61227007</v>
      </c>
      <c r="E20" s="13">
        <v>59097784.950000003</v>
      </c>
      <c r="F20" s="7">
        <f t="shared" si="0"/>
        <v>96.52241363031186</v>
      </c>
      <c r="G20" s="7">
        <f t="shared" si="1"/>
        <v>105.16051967045195</v>
      </c>
      <c r="H20" s="18"/>
    </row>
    <row r="21" spans="1:8" ht="21" customHeight="1" x14ac:dyDescent="0.3">
      <c r="A21" s="9" t="s">
        <v>137</v>
      </c>
      <c r="B21" s="12" t="s">
        <v>51</v>
      </c>
      <c r="C21" s="13">
        <v>522970439</v>
      </c>
      <c r="D21" s="13">
        <v>512970439</v>
      </c>
      <c r="E21" s="13">
        <v>503712646.31999999</v>
      </c>
      <c r="F21" s="7">
        <f t="shared" si="0"/>
        <v>98.195258054626422</v>
      </c>
      <c r="G21" s="7">
        <f t="shared" si="1"/>
        <v>96.317613531498296</v>
      </c>
      <c r="H21" s="18"/>
    </row>
    <row r="22" spans="1:8" ht="130.19999999999999" customHeight="1" x14ac:dyDescent="0.3">
      <c r="A22" s="9" t="s">
        <v>84</v>
      </c>
      <c r="B22" s="12" t="s">
        <v>69</v>
      </c>
      <c r="C22" s="13">
        <v>3900000</v>
      </c>
      <c r="D22" s="13">
        <v>1500000</v>
      </c>
      <c r="E22" s="13">
        <v>1500000</v>
      </c>
      <c r="F22" s="7">
        <f t="shared" si="0"/>
        <v>100</v>
      </c>
      <c r="G22" s="7">
        <f t="shared" si="1"/>
        <v>38.461538461538467</v>
      </c>
      <c r="H22" s="23" t="s">
        <v>171</v>
      </c>
    </row>
    <row r="23" spans="1:8" ht="46.8" x14ac:dyDescent="0.3">
      <c r="A23" s="9" t="s">
        <v>114</v>
      </c>
      <c r="B23" s="12" t="s">
        <v>112</v>
      </c>
      <c r="C23" s="13">
        <v>141888651</v>
      </c>
      <c r="D23" s="13">
        <v>337969009.32999998</v>
      </c>
      <c r="E23" s="13">
        <v>152317307.15000001</v>
      </c>
      <c r="F23" s="7">
        <f t="shared" si="0"/>
        <v>45.068424306701509</v>
      </c>
      <c r="G23" s="7">
        <f t="shared" si="1"/>
        <v>107.34988744801019</v>
      </c>
      <c r="H23" s="25" t="s">
        <v>172</v>
      </c>
    </row>
    <row r="24" spans="1:8" ht="15.6" x14ac:dyDescent="0.3">
      <c r="A24" s="10" t="s">
        <v>134</v>
      </c>
      <c r="B24" s="11" t="s">
        <v>73</v>
      </c>
      <c r="C24" s="5">
        <f>C25+C26+C27+C28+C29+C30+C31+C32+C33+C34</f>
        <v>19604721110.219997</v>
      </c>
      <c r="D24" s="5">
        <f>D25+D26+D27+D28+D29+D30+D31+D32+D33+D34</f>
        <v>21582478047.82</v>
      </c>
      <c r="E24" s="5">
        <f>E25+E26+E27+E28+E29+E30+E31+E32+E33+E34</f>
        <v>21319620285.869999</v>
      </c>
      <c r="F24" s="6">
        <f t="shared" si="0"/>
        <v>98.782077936705932</v>
      </c>
      <c r="G24" s="6">
        <f t="shared" si="1"/>
        <v>108.74737858298846</v>
      </c>
      <c r="H24" s="9"/>
    </row>
    <row r="25" spans="1:8" ht="21" customHeight="1" x14ac:dyDescent="0.3">
      <c r="A25" s="9" t="s">
        <v>109</v>
      </c>
      <c r="B25" s="12" t="s">
        <v>85</v>
      </c>
      <c r="C25" s="13">
        <v>284371488</v>
      </c>
      <c r="D25" s="13">
        <v>284929967.05000001</v>
      </c>
      <c r="E25" s="13">
        <v>283528901.37</v>
      </c>
      <c r="F25" s="7">
        <f t="shared" si="0"/>
        <v>99.508277176140567</v>
      </c>
      <c r="G25" s="7">
        <f t="shared" si="1"/>
        <v>99.70370214119356</v>
      </c>
      <c r="H25" s="18"/>
    </row>
    <row r="26" spans="1:8" ht="31.2" x14ac:dyDescent="0.3">
      <c r="A26" s="9" t="s">
        <v>38</v>
      </c>
      <c r="B26" s="12" t="s">
        <v>143</v>
      </c>
      <c r="C26" s="13">
        <v>200000</v>
      </c>
      <c r="D26" s="13">
        <v>180000</v>
      </c>
      <c r="E26" s="13">
        <v>180000</v>
      </c>
      <c r="F26" s="7">
        <f t="shared" si="0"/>
        <v>100</v>
      </c>
      <c r="G26" s="7">
        <f t="shared" si="1"/>
        <v>90</v>
      </c>
      <c r="H26" s="19" t="s">
        <v>159</v>
      </c>
    </row>
    <row r="27" spans="1:8" ht="21" customHeight="1" x14ac:dyDescent="0.3">
      <c r="A27" s="9" t="s">
        <v>56</v>
      </c>
      <c r="B27" s="12" t="s">
        <v>2</v>
      </c>
      <c r="C27" s="13">
        <v>11355971434.18</v>
      </c>
      <c r="D27" s="13">
        <v>11472020731.059999</v>
      </c>
      <c r="E27" s="13">
        <v>11455669426.41</v>
      </c>
      <c r="F27" s="7">
        <f t="shared" si="0"/>
        <v>99.857467964595557</v>
      </c>
      <c r="G27" s="7">
        <f t="shared" si="1"/>
        <v>100.87793451055998</v>
      </c>
      <c r="H27" s="18"/>
    </row>
    <row r="28" spans="1:8" ht="34.5" customHeight="1" x14ac:dyDescent="0.3">
      <c r="A28" s="9" t="s">
        <v>95</v>
      </c>
      <c r="B28" s="12" t="s">
        <v>16</v>
      </c>
      <c r="C28" s="13">
        <v>35734444</v>
      </c>
      <c r="D28" s="13">
        <v>35854683.75</v>
      </c>
      <c r="E28" s="13">
        <v>21350843.57</v>
      </c>
      <c r="F28" s="7">
        <f t="shared" si="0"/>
        <v>59.548269115607525</v>
      </c>
      <c r="G28" s="7">
        <f t="shared" si="1"/>
        <v>59.748637952783035</v>
      </c>
      <c r="H28" s="19" t="s">
        <v>159</v>
      </c>
    </row>
    <row r="29" spans="1:8" ht="21" customHeight="1" x14ac:dyDescent="0.3">
      <c r="A29" s="9" t="s">
        <v>120</v>
      </c>
      <c r="B29" s="12" t="s">
        <v>37</v>
      </c>
      <c r="C29" s="13">
        <v>537089694</v>
      </c>
      <c r="D29" s="13">
        <v>538482848</v>
      </c>
      <c r="E29" s="13">
        <v>537636474.84000003</v>
      </c>
      <c r="F29" s="7">
        <f t="shared" si="0"/>
        <v>99.842822633414698</v>
      </c>
      <c r="G29" s="7">
        <f t="shared" si="1"/>
        <v>100.1018043812995</v>
      </c>
      <c r="H29" s="18"/>
    </row>
    <row r="30" spans="1:8" ht="112.8" customHeight="1" x14ac:dyDescent="0.3">
      <c r="A30" s="9" t="s">
        <v>35</v>
      </c>
      <c r="B30" s="12" t="s">
        <v>55</v>
      </c>
      <c r="C30" s="13">
        <v>589882832</v>
      </c>
      <c r="D30" s="13">
        <v>692681488.70000005</v>
      </c>
      <c r="E30" s="13">
        <v>652430517.01999998</v>
      </c>
      <c r="F30" s="7">
        <f t="shared" si="0"/>
        <v>94.189108221219868</v>
      </c>
      <c r="G30" s="7">
        <f t="shared" si="1"/>
        <v>110.60340827481481</v>
      </c>
      <c r="H30" s="24" t="s">
        <v>173</v>
      </c>
    </row>
    <row r="31" spans="1:8" ht="93.6" x14ac:dyDescent="0.3">
      <c r="A31" s="9" t="s">
        <v>126</v>
      </c>
      <c r="B31" s="12" t="s">
        <v>66</v>
      </c>
      <c r="C31" s="13">
        <v>6146936080.7399998</v>
      </c>
      <c r="D31" s="13">
        <v>7612486183.1300001</v>
      </c>
      <c r="E31" s="13">
        <v>7470239954.25</v>
      </c>
      <c r="F31" s="7">
        <f t="shared" si="0"/>
        <v>98.13140903696835</v>
      </c>
      <c r="G31" s="7">
        <f t="shared" si="1"/>
        <v>121.52786129753758</v>
      </c>
      <c r="H31" s="24" t="s">
        <v>174</v>
      </c>
    </row>
    <row r="32" spans="1:8" ht="21" customHeight="1" x14ac:dyDescent="0.3">
      <c r="A32" s="9" t="s">
        <v>29</v>
      </c>
      <c r="B32" s="12" t="s">
        <v>23</v>
      </c>
      <c r="C32" s="13">
        <v>68396200</v>
      </c>
      <c r="D32" s="13">
        <v>67135200</v>
      </c>
      <c r="E32" s="13">
        <v>65769556.780000001</v>
      </c>
      <c r="F32" s="7">
        <f t="shared" si="0"/>
        <v>97.965831307570397</v>
      </c>
      <c r="G32" s="7">
        <f t="shared" si="1"/>
        <v>96.159664981387863</v>
      </c>
      <c r="H32" s="18"/>
    </row>
    <row r="33" spans="1:8" s="15" customFormat="1" ht="109.2" x14ac:dyDescent="0.3">
      <c r="A33" s="9" t="s">
        <v>157</v>
      </c>
      <c r="B33" s="12" t="s">
        <v>158</v>
      </c>
      <c r="C33" s="13">
        <v>99000</v>
      </c>
      <c r="D33" s="13">
        <v>29749000</v>
      </c>
      <c r="E33" s="13">
        <v>29749000</v>
      </c>
      <c r="F33" s="7">
        <f t="shared" si="0"/>
        <v>100</v>
      </c>
      <c r="G33" s="7">
        <f t="shared" si="1"/>
        <v>30049.494949494947</v>
      </c>
      <c r="H33" s="24" t="s">
        <v>175</v>
      </c>
    </row>
    <row r="34" spans="1:8" ht="78" x14ac:dyDescent="0.3">
      <c r="A34" s="9" t="s">
        <v>10</v>
      </c>
      <c r="B34" s="12" t="s">
        <v>57</v>
      </c>
      <c r="C34" s="13">
        <v>586039937.29999995</v>
      </c>
      <c r="D34" s="13">
        <v>848957946.13</v>
      </c>
      <c r="E34" s="13">
        <v>803065611.63</v>
      </c>
      <c r="F34" s="7">
        <f t="shared" si="0"/>
        <v>94.59427469768066</v>
      </c>
      <c r="G34" s="7">
        <f t="shared" si="1"/>
        <v>137.03257415013036</v>
      </c>
      <c r="H34" s="24" t="s">
        <v>176</v>
      </c>
    </row>
    <row r="35" spans="1:8" ht="19.5" customHeight="1" x14ac:dyDescent="0.3">
      <c r="A35" s="10" t="s">
        <v>131</v>
      </c>
      <c r="B35" s="11" t="s">
        <v>45</v>
      </c>
      <c r="C35" s="5">
        <f>C36+C37+C38+C39</f>
        <v>992101778.42000008</v>
      </c>
      <c r="D35" s="5">
        <f>D36+D37+D38+D39</f>
        <v>1236804870.6000001</v>
      </c>
      <c r="E35" s="5">
        <f>E36+E37+E38+E39</f>
        <v>1080685207.1099999</v>
      </c>
      <c r="F35" s="6">
        <f t="shared" si="0"/>
        <v>87.377179116842967</v>
      </c>
      <c r="G35" s="6">
        <f t="shared" si="1"/>
        <v>108.92886502341281</v>
      </c>
      <c r="H35" s="9"/>
    </row>
    <row r="36" spans="1:8" ht="140.4" x14ac:dyDescent="0.3">
      <c r="A36" s="9" t="s">
        <v>8</v>
      </c>
      <c r="B36" s="12" t="s">
        <v>63</v>
      </c>
      <c r="C36" s="13">
        <v>130101887.59</v>
      </c>
      <c r="D36" s="13">
        <v>243779808.80000001</v>
      </c>
      <c r="E36" s="13">
        <v>102021327.05</v>
      </c>
      <c r="F36" s="7">
        <f t="shared" si="0"/>
        <v>41.849785489699663</v>
      </c>
      <c r="G36" s="7">
        <f t="shared" si="1"/>
        <v>78.416484910278612</v>
      </c>
      <c r="H36" s="19" t="s">
        <v>177</v>
      </c>
    </row>
    <row r="37" spans="1:8" ht="78.599999999999994" customHeight="1" x14ac:dyDescent="0.3">
      <c r="A37" s="9" t="s">
        <v>49</v>
      </c>
      <c r="B37" s="12" t="s">
        <v>77</v>
      </c>
      <c r="C37" s="13">
        <v>452572697</v>
      </c>
      <c r="D37" s="13">
        <v>546089942.83000004</v>
      </c>
      <c r="E37" s="13">
        <v>533694170.10000002</v>
      </c>
      <c r="F37" s="7">
        <f t="shared" si="0"/>
        <v>97.730085878205074</v>
      </c>
      <c r="G37" s="7">
        <f t="shared" si="1"/>
        <v>117.92451768251499</v>
      </c>
      <c r="H37" s="24" t="s">
        <v>178</v>
      </c>
    </row>
    <row r="38" spans="1:8" ht="18" customHeight="1" x14ac:dyDescent="0.3">
      <c r="A38" s="9" t="s">
        <v>59</v>
      </c>
      <c r="B38" s="12" t="s">
        <v>91</v>
      </c>
      <c r="C38" s="13">
        <v>359127637.82999998</v>
      </c>
      <c r="D38" s="13">
        <v>359694459.41000003</v>
      </c>
      <c r="E38" s="13">
        <v>359691292.23000002</v>
      </c>
      <c r="F38" s="7">
        <f t="shared" si="0"/>
        <v>99.999119480459825</v>
      </c>
      <c r="G38" s="7">
        <f t="shared" si="1"/>
        <v>100.15695099475101</v>
      </c>
      <c r="H38" s="18"/>
    </row>
    <row r="39" spans="1:8" ht="51" customHeight="1" x14ac:dyDescent="0.3">
      <c r="A39" s="9" t="s">
        <v>3</v>
      </c>
      <c r="B39" s="12" t="s">
        <v>128</v>
      </c>
      <c r="C39" s="13">
        <v>50299556</v>
      </c>
      <c r="D39" s="13">
        <v>87240659.560000002</v>
      </c>
      <c r="E39" s="13">
        <v>85278417.730000004</v>
      </c>
      <c r="F39" s="7">
        <f t="shared" si="0"/>
        <v>97.750771440866444</v>
      </c>
      <c r="G39" s="7">
        <f t="shared" si="1"/>
        <v>169.54109441840799</v>
      </c>
      <c r="H39" s="23" t="s">
        <v>179</v>
      </c>
    </row>
    <row r="40" spans="1:8" ht="15.6" x14ac:dyDescent="0.3">
      <c r="A40" s="10" t="s">
        <v>142</v>
      </c>
      <c r="B40" s="11" t="s">
        <v>17</v>
      </c>
      <c r="C40" s="5">
        <f>C41+C42+C43+C44</f>
        <v>25130325</v>
      </c>
      <c r="D40" s="5">
        <f>D42+D43+D44</f>
        <v>25059185.25</v>
      </c>
      <c r="E40" s="5">
        <f>E42+E43+E44</f>
        <v>25020442.239999998</v>
      </c>
      <c r="F40" s="6">
        <f t="shared" si="0"/>
        <v>99.845393975847628</v>
      </c>
      <c r="G40" s="6">
        <f t="shared" si="1"/>
        <v>99.562748352836664</v>
      </c>
      <c r="H40" s="9"/>
    </row>
    <row r="41" spans="1:8" s="22" customFormat="1" ht="15.6" x14ac:dyDescent="0.3">
      <c r="A41" s="9" t="s">
        <v>165</v>
      </c>
      <c r="B41" s="12" t="s">
        <v>164</v>
      </c>
      <c r="C41" s="13">
        <v>500000</v>
      </c>
      <c r="D41" s="13">
        <v>0</v>
      </c>
      <c r="E41" s="13">
        <v>0</v>
      </c>
      <c r="F41" s="7"/>
      <c r="G41" s="7"/>
      <c r="H41" s="9"/>
    </row>
    <row r="42" spans="1:8" ht="31.2" x14ac:dyDescent="0.3">
      <c r="A42" s="9" t="s">
        <v>50</v>
      </c>
      <c r="B42" s="12" t="s">
        <v>67</v>
      </c>
      <c r="C42" s="13">
        <v>51900</v>
      </c>
      <c r="D42" s="13">
        <v>51900</v>
      </c>
      <c r="E42" s="13">
        <v>51900</v>
      </c>
      <c r="F42" s="7">
        <f t="shared" si="0"/>
        <v>100</v>
      </c>
      <c r="G42" s="7">
        <f t="shared" si="1"/>
        <v>100</v>
      </c>
      <c r="H42" s="18"/>
    </row>
    <row r="43" spans="1:8" ht="31.2" x14ac:dyDescent="0.3">
      <c r="A43" s="9" t="s">
        <v>111</v>
      </c>
      <c r="B43" s="12" t="s">
        <v>81</v>
      </c>
      <c r="C43" s="13">
        <v>300000</v>
      </c>
      <c r="D43" s="13">
        <v>290000</v>
      </c>
      <c r="E43" s="13">
        <v>290000</v>
      </c>
      <c r="F43" s="7">
        <f t="shared" si="0"/>
        <v>100</v>
      </c>
      <c r="G43" s="7">
        <f t="shared" si="1"/>
        <v>96.666666666666671</v>
      </c>
      <c r="H43" s="18"/>
    </row>
    <row r="44" spans="1:8" ht="31.2" x14ac:dyDescent="0.3">
      <c r="A44" s="9" t="s">
        <v>12</v>
      </c>
      <c r="B44" s="12" t="s">
        <v>96</v>
      </c>
      <c r="C44" s="13">
        <v>24278425</v>
      </c>
      <c r="D44" s="13">
        <v>24717285.25</v>
      </c>
      <c r="E44" s="13">
        <v>24678542.239999998</v>
      </c>
      <c r="F44" s="7">
        <f t="shared" si="0"/>
        <v>99.843255399579121</v>
      </c>
      <c r="G44" s="7">
        <f t="shared" si="1"/>
        <v>101.64803622969775</v>
      </c>
      <c r="H44" s="19"/>
    </row>
    <row r="45" spans="1:8" ht="19.5" customHeight="1" x14ac:dyDescent="0.3">
      <c r="A45" s="10" t="s">
        <v>140</v>
      </c>
      <c r="B45" s="11" t="s">
        <v>141</v>
      </c>
      <c r="C45" s="5">
        <f>C46+C47+C48+C49+C50+C51+C52</f>
        <v>14301200208.849998</v>
      </c>
      <c r="D45" s="5">
        <f>D46+D47+D48+D49+D50+D51+D52</f>
        <v>14652754612.51</v>
      </c>
      <c r="E45" s="5">
        <f>E46+E47+E48+E49+E50+E51+E52</f>
        <v>14302145046.74</v>
      </c>
      <c r="F45" s="6">
        <f t="shared" si="0"/>
        <v>97.607210554999241</v>
      </c>
      <c r="G45" s="6">
        <f t="shared" si="1"/>
        <v>100.00660670346686</v>
      </c>
      <c r="H45" s="9"/>
    </row>
    <row r="46" spans="1:8" ht="31.2" x14ac:dyDescent="0.3">
      <c r="A46" s="9" t="s">
        <v>106</v>
      </c>
      <c r="B46" s="12" t="s">
        <v>5</v>
      </c>
      <c r="C46" s="13">
        <v>445749297.94</v>
      </c>
      <c r="D46" s="13">
        <v>496414630.31</v>
      </c>
      <c r="E46" s="13">
        <v>392597025.31</v>
      </c>
      <c r="F46" s="7">
        <f t="shared" si="0"/>
        <v>79.086513841228211</v>
      </c>
      <c r="G46" s="7">
        <f t="shared" si="1"/>
        <v>88.075747314546632</v>
      </c>
      <c r="H46" s="19" t="s">
        <v>159</v>
      </c>
    </row>
    <row r="47" spans="1:8" ht="156" x14ac:dyDescent="0.3">
      <c r="A47" s="9" t="s">
        <v>83</v>
      </c>
      <c r="B47" s="12" t="s">
        <v>21</v>
      </c>
      <c r="C47" s="13">
        <v>1894101938.3399999</v>
      </c>
      <c r="D47" s="13">
        <v>2283246782.5599999</v>
      </c>
      <c r="E47" s="13">
        <v>2140166044.4100001</v>
      </c>
      <c r="F47" s="7">
        <f t="shared" si="0"/>
        <v>93.733452763718503</v>
      </c>
      <c r="G47" s="7">
        <f t="shared" si="1"/>
        <v>112.99106986214542</v>
      </c>
      <c r="H47" s="23" t="s">
        <v>180</v>
      </c>
    </row>
    <row r="48" spans="1:8" ht="21" customHeight="1" x14ac:dyDescent="0.3">
      <c r="A48" s="9" t="s">
        <v>151</v>
      </c>
      <c r="B48" s="12" t="s">
        <v>36</v>
      </c>
      <c r="C48" s="13">
        <v>545419735.88</v>
      </c>
      <c r="D48" s="13">
        <v>582620759.78999996</v>
      </c>
      <c r="E48" s="13">
        <v>568324141.73000002</v>
      </c>
      <c r="F48" s="7">
        <f t="shared" si="0"/>
        <v>97.546153682345093</v>
      </c>
      <c r="G48" s="7">
        <f t="shared" si="1"/>
        <v>104.1994090685122</v>
      </c>
      <c r="H48" s="18"/>
    </row>
    <row r="49" spans="1:8" ht="21" customHeight="1" x14ac:dyDescent="0.3">
      <c r="A49" s="9" t="s">
        <v>19</v>
      </c>
      <c r="B49" s="12" t="s">
        <v>53</v>
      </c>
      <c r="C49" s="13">
        <v>1655261073.48</v>
      </c>
      <c r="D49" s="13">
        <v>1716498046.3199999</v>
      </c>
      <c r="E49" s="13">
        <v>1714762889.3599999</v>
      </c>
      <c r="F49" s="7">
        <f t="shared" si="0"/>
        <v>99.898912966215136</v>
      </c>
      <c r="G49" s="7">
        <f t="shared" si="1"/>
        <v>103.59470882468733</v>
      </c>
      <c r="H49" s="18"/>
    </row>
    <row r="50" spans="1:8" ht="31.2" x14ac:dyDescent="0.3">
      <c r="A50" s="9" t="s">
        <v>43</v>
      </c>
      <c r="B50" s="12" t="s">
        <v>70</v>
      </c>
      <c r="C50" s="13">
        <v>41205985</v>
      </c>
      <c r="D50" s="13">
        <v>42358714.950000003</v>
      </c>
      <c r="E50" s="13">
        <v>42152930.539999999</v>
      </c>
      <c r="F50" s="7">
        <f t="shared" si="0"/>
        <v>99.514186371699637</v>
      </c>
      <c r="G50" s="7">
        <f t="shared" si="1"/>
        <v>102.29807767002779</v>
      </c>
      <c r="H50" s="18"/>
    </row>
    <row r="51" spans="1:8" ht="78" x14ac:dyDescent="0.3">
      <c r="A51" s="9" t="s">
        <v>163</v>
      </c>
      <c r="B51" s="12" t="s">
        <v>100</v>
      </c>
      <c r="C51" s="13">
        <v>321946690</v>
      </c>
      <c r="D51" s="13">
        <v>240845665.06</v>
      </c>
      <c r="E51" s="13">
        <v>175085552.56999999</v>
      </c>
      <c r="F51" s="7">
        <f t="shared" si="0"/>
        <v>72.696161056659363</v>
      </c>
      <c r="G51" s="7">
        <f t="shared" si="1"/>
        <v>54.383398869545765</v>
      </c>
      <c r="H51" s="39" t="s">
        <v>181</v>
      </c>
    </row>
    <row r="52" spans="1:8" ht="21" customHeight="1" x14ac:dyDescent="0.3">
      <c r="A52" s="9" t="s">
        <v>39</v>
      </c>
      <c r="B52" s="12" t="s">
        <v>138</v>
      </c>
      <c r="C52" s="13">
        <v>9397515488.2099991</v>
      </c>
      <c r="D52" s="13">
        <v>9290770013.5200005</v>
      </c>
      <c r="E52" s="13">
        <v>9269056462.8199997</v>
      </c>
      <c r="F52" s="7">
        <f t="shared" si="0"/>
        <v>99.766289008678484</v>
      </c>
      <c r="G52" s="7">
        <f t="shared" si="1"/>
        <v>98.633053326156656</v>
      </c>
      <c r="H52" s="18"/>
    </row>
    <row r="53" spans="1:8" ht="19.5" customHeight="1" x14ac:dyDescent="0.3">
      <c r="A53" s="10" t="s">
        <v>34</v>
      </c>
      <c r="B53" s="11" t="s">
        <v>110</v>
      </c>
      <c r="C53" s="5">
        <f>C54+C55</f>
        <v>837892802</v>
      </c>
      <c r="D53" s="5">
        <f>D54+D55</f>
        <v>853736844.39999998</v>
      </c>
      <c r="E53" s="5">
        <f>E54+E55</f>
        <v>848226426.70999992</v>
      </c>
      <c r="F53" s="6">
        <f t="shared" si="0"/>
        <v>99.354553135881957</v>
      </c>
      <c r="G53" s="6">
        <f t="shared" si="1"/>
        <v>101.23328720396383</v>
      </c>
      <c r="H53" s="9"/>
    </row>
    <row r="54" spans="1:8" ht="21" customHeight="1" x14ac:dyDescent="0.3">
      <c r="A54" s="9" t="s">
        <v>72</v>
      </c>
      <c r="B54" s="12" t="s">
        <v>127</v>
      </c>
      <c r="C54" s="13">
        <v>798652028</v>
      </c>
      <c r="D54" s="13">
        <v>811553722.67999995</v>
      </c>
      <c r="E54" s="13">
        <v>806384203.41999996</v>
      </c>
      <c r="F54" s="7">
        <f t="shared" si="0"/>
        <v>99.363009605460419</v>
      </c>
      <c r="G54" s="7">
        <f t="shared" si="1"/>
        <v>100.96815323181023</v>
      </c>
      <c r="H54" s="18"/>
    </row>
    <row r="55" spans="1:8" ht="31.2" x14ac:dyDescent="0.3">
      <c r="A55" s="9" t="s">
        <v>60</v>
      </c>
      <c r="B55" s="12" t="s">
        <v>26</v>
      </c>
      <c r="C55" s="13">
        <v>39240774</v>
      </c>
      <c r="D55" s="13">
        <v>42183121.719999999</v>
      </c>
      <c r="E55" s="13">
        <v>41842223.289999999</v>
      </c>
      <c r="F55" s="7">
        <f t="shared" si="0"/>
        <v>99.1918605923412</v>
      </c>
      <c r="G55" s="7">
        <f t="shared" si="1"/>
        <v>106.62945458211399</v>
      </c>
      <c r="H55" s="19" t="s">
        <v>159</v>
      </c>
    </row>
    <row r="56" spans="1:8" ht="15.6" x14ac:dyDescent="0.3">
      <c r="A56" s="10" t="s">
        <v>58</v>
      </c>
      <c r="B56" s="11" t="s">
        <v>79</v>
      </c>
      <c r="C56" s="5">
        <f>C57+C58+C59+C60+C61+C62</f>
        <v>6606046373.1800003</v>
      </c>
      <c r="D56" s="5">
        <f>D57+D58+D59+D60+D61+D62</f>
        <v>9966220553.9699993</v>
      </c>
      <c r="E56" s="5">
        <f>E57+E58+E59+E60+E61+E62</f>
        <v>9881900027.1300011</v>
      </c>
      <c r="F56" s="6">
        <f t="shared" si="0"/>
        <v>99.153936776901759</v>
      </c>
      <c r="G56" s="6">
        <f t="shared" si="1"/>
        <v>149.58871719777346</v>
      </c>
      <c r="H56" s="9"/>
    </row>
    <row r="57" spans="1:8" s="2" customFormat="1" ht="187.2" x14ac:dyDescent="0.3">
      <c r="A57" s="9" t="s">
        <v>47</v>
      </c>
      <c r="B57" s="12" t="s">
        <v>102</v>
      </c>
      <c r="C57" s="13">
        <v>3400566197.98</v>
      </c>
      <c r="D57" s="13">
        <v>5522589632.5900002</v>
      </c>
      <c r="E57" s="13">
        <v>5475284292.0200005</v>
      </c>
      <c r="F57" s="7">
        <f t="shared" si="0"/>
        <v>99.143421044887333</v>
      </c>
      <c r="G57" s="7">
        <f t="shared" si="1"/>
        <v>161.01096032985393</v>
      </c>
      <c r="H57" s="20" t="s">
        <v>182</v>
      </c>
    </row>
    <row r="58" spans="1:8" s="8" customFormat="1" ht="202.8" x14ac:dyDescent="0.3">
      <c r="A58" s="9" t="s">
        <v>88</v>
      </c>
      <c r="B58" s="12" t="s">
        <v>115</v>
      </c>
      <c r="C58" s="13">
        <v>2018936008.2</v>
      </c>
      <c r="D58" s="13">
        <v>2452141561.6500001</v>
      </c>
      <c r="E58" s="13">
        <v>2432468302.1799998</v>
      </c>
      <c r="F58" s="7">
        <f t="shared" si="0"/>
        <v>99.197711103727528</v>
      </c>
      <c r="G58" s="7">
        <f t="shared" si="1"/>
        <v>120.48268455762934</v>
      </c>
      <c r="H58" s="20" t="s">
        <v>183</v>
      </c>
    </row>
    <row r="59" spans="1:8" ht="109.2" x14ac:dyDescent="0.3">
      <c r="A59" s="9" t="s">
        <v>93</v>
      </c>
      <c r="B59" s="12" t="s">
        <v>0</v>
      </c>
      <c r="C59" s="13">
        <v>41993892</v>
      </c>
      <c r="D59" s="13">
        <v>305035491.75</v>
      </c>
      <c r="E59" s="13">
        <v>301301402.49000001</v>
      </c>
      <c r="F59" s="7">
        <f t="shared" si="0"/>
        <v>98.775850889161333</v>
      </c>
      <c r="G59" s="7">
        <f t="shared" si="1"/>
        <v>717.48863499005995</v>
      </c>
      <c r="H59" s="20" t="s">
        <v>184</v>
      </c>
    </row>
    <row r="60" spans="1:8" ht="21" customHeight="1" x14ac:dyDescent="0.3">
      <c r="A60" s="9" t="s">
        <v>122</v>
      </c>
      <c r="B60" s="12" t="s">
        <v>14</v>
      </c>
      <c r="C60" s="13">
        <v>90505119</v>
      </c>
      <c r="D60" s="13">
        <v>88534541</v>
      </c>
      <c r="E60" s="13">
        <v>88534541</v>
      </c>
      <c r="F60" s="7">
        <f t="shared" si="0"/>
        <v>100</v>
      </c>
      <c r="G60" s="7">
        <f t="shared" si="1"/>
        <v>97.822688902270812</v>
      </c>
      <c r="H60" s="18"/>
    </row>
    <row r="61" spans="1:8" ht="67.5" customHeight="1" x14ac:dyDescent="0.3">
      <c r="A61" s="9" t="s">
        <v>4</v>
      </c>
      <c r="B61" s="12" t="s">
        <v>31</v>
      </c>
      <c r="C61" s="13">
        <v>159482263</v>
      </c>
      <c r="D61" s="13">
        <v>168212703</v>
      </c>
      <c r="E61" s="13">
        <v>168212703</v>
      </c>
      <c r="F61" s="7">
        <f t="shared" si="0"/>
        <v>100</v>
      </c>
      <c r="G61" s="7">
        <f t="shared" si="1"/>
        <v>105.47423884999677</v>
      </c>
      <c r="H61" s="21" t="s">
        <v>162</v>
      </c>
    </row>
    <row r="62" spans="1:8" ht="156" x14ac:dyDescent="0.3">
      <c r="A62" s="9" t="s">
        <v>46</v>
      </c>
      <c r="B62" s="12" t="s">
        <v>76</v>
      </c>
      <c r="C62" s="13">
        <v>894562893</v>
      </c>
      <c r="D62" s="13">
        <v>1429706623.98</v>
      </c>
      <c r="E62" s="13">
        <v>1416098786.4400001</v>
      </c>
      <c r="F62" s="7">
        <f t="shared" si="0"/>
        <v>99.04820770137313</v>
      </c>
      <c r="G62" s="7">
        <f t="shared" si="1"/>
        <v>158.30064018092466</v>
      </c>
      <c r="H62" s="39" t="s">
        <v>185</v>
      </c>
    </row>
    <row r="63" spans="1:8" ht="19.5" customHeight="1" x14ac:dyDescent="0.3">
      <c r="A63" s="10" t="s">
        <v>61</v>
      </c>
      <c r="B63" s="11" t="s">
        <v>13</v>
      </c>
      <c r="C63" s="5">
        <f>C64+C65+C66+C67+C68</f>
        <v>17054475076.299999</v>
      </c>
      <c r="D63" s="5">
        <f>D64+D65+D66+D67+D68</f>
        <v>20001025481.360001</v>
      </c>
      <c r="E63" s="5">
        <f>E64+E65+E66+E67+E68</f>
        <v>19299400252.099998</v>
      </c>
      <c r="F63" s="6">
        <f t="shared" si="0"/>
        <v>96.492053720376063</v>
      </c>
      <c r="G63" s="6">
        <f t="shared" si="1"/>
        <v>113.16326164104396</v>
      </c>
      <c r="H63" s="9"/>
    </row>
    <row r="64" spans="1:8" s="1" customFormat="1" ht="31.2" x14ac:dyDescent="0.3">
      <c r="A64" s="9" t="s">
        <v>113</v>
      </c>
      <c r="B64" s="12" t="s">
        <v>24</v>
      </c>
      <c r="C64" s="13">
        <v>160513735.78</v>
      </c>
      <c r="D64" s="13">
        <v>147526735.78</v>
      </c>
      <c r="E64" s="13">
        <v>143970443.87</v>
      </c>
      <c r="F64" s="7">
        <f t="shared" si="0"/>
        <v>97.589391583025787</v>
      </c>
      <c r="G64" s="7">
        <f t="shared" si="1"/>
        <v>89.693535055047107</v>
      </c>
      <c r="H64" s="19" t="s">
        <v>159</v>
      </c>
    </row>
    <row r="65" spans="1:8" s="8" customFormat="1" ht="249.6" x14ac:dyDescent="0.3">
      <c r="A65" s="9" t="s">
        <v>129</v>
      </c>
      <c r="B65" s="12" t="s">
        <v>44</v>
      </c>
      <c r="C65" s="13">
        <v>1743766099.02</v>
      </c>
      <c r="D65" s="13">
        <v>2023353801.52</v>
      </c>
      <c r="E65" s="13">
        <v>2012684113.5999999</v>
      </c>
      <c r="F65" s="7">
        <f t="shared" si="0"/>
        <v>99.472673147326745</v>
      </c>
      <c r="G65" s="7">
        <f t="shared" si="1"/>
        <v>115.42167924534903</v>
      </c>
      <c r="H65" s="21" t="s">
        <v>186</v>
      </c>
    </row>
    <row r="66" spans="1:8" ht="21" customHeight="1" x14ac:dyDescent="0.3">
      <c r="A66" s="9" t="s">
        <v>68</v>
      </c>
      <c r="B66" s="12" t="s">
        <v>62</v>
      </c>
      <c r="C66" s="13">
        <v>11949023343.299999</v>
      </c>
      <c r="D66" s="13">
        <v>12372461284.540001</v>
      </c>
      <c r="E66" s="13">
        <v>12035464530.129999</v>
      </c>
      <c r="F66" s="7">
        <f t="shared" si="0"/>
        <v>97.276235126869253</v>
      </c>
      <c r="G66" s="7">
        <f t="shared" si="1"/>
        <v>100.72341633576663</v>
      </c>
      <c r="H66" s="18"/>
    </row>
    <row r="67" spans="1:8" ht="65.400000000000006" customHeight="1" x14ac:dyDescent="0.3">
      <c r="A67" s="9" t="s">
        <v>82</v>
      </c>
      <c r="B67" s="12" t="s">
        <v>75</v>
      </c>
      <c r="C67" s="13">
        <v>2925003593.1999998</v>
      </c>
      <c r="D67" s="13">
        <v>5156152067.1099997</v>
      </c>
      <c r="E67" s="13">
        <v>4843151985.9499998</v>
      </c>
      <c r="F67" s="7">
        <f t="shared" si="0"/>
        <v>93.929580099924493</v>
      </c>
      <c r="G67" s="7">
        <f t="shared" si="1"/>
        <v>165.5776422705695</v>
      </c>
      <c r="H67" s="24" t="s">
        <v>187</v>
      </c>
    </row>
    <row r="68" spans="1:8" ht="21" customHeight="1" x14ac:dyDescent="0.3">
      <c r="A68" s="9" t="s">
        <v>118</v>
      </c>
      <c r="B68" s="12" t="s">
        <v>107</v>
      </c>
      <c r="C68" s="13">
        <v>276168305</v>
      </c>
      <c r="D68" s="13">
        <v>301531592.41000003</v>
      </c>
      <c r="E68" s="13">
        <v>264129178.55000001</v>
      </c>
      <c r="F68" s="7">
        <f t="shared" si="0"/>
        <v>87.595855690921098</v>
      </c>
      <c r="G68" s="7">
        <f t="shared" si="1"/>
        <v>95.64065599417718</v>
      </c>
      <c r="H68" s="18"/>
    </row>
    <row r="69" spans="1:8" ht="19.5" customHeight="1" x14ac:dyDescent="0.3">
      <c r="A69" s="10" t="s">
        <v>42</v>
      </c>
      <c r="B69" s="11" t="s">
        <v>135</v>
      </c>
      <c r="C69" s="5">
        <f>C70+C71+C72+C73</f>
        <v>1636835717</v>
      </c>
      <c r="D69" s="5">
        <f>D70+D71+D72+D73</f>
        <v>2834915731.8499999</v>
      </c>
      <c r="E69" s="5">
        <f>E70+E71+E72+E73</f>
        <v>2574002491.3000002</v>
      </c>
      <c r="F69" s="6">
        <f t="shared" si="0"/>
        <v>90.796437523039401</v>
      </c>
      <c r="G69" s="6">
        <f t="shared" si="1"/>
        <v>157.25478522778351</v>
      </c>
      <c r="H69" s="9"/>
    </row>
    <row r="70" spans="1:8" s="1" customFormat="1" ht="21" customHeight="1" x14ac:dyDescent="0.3">
      <c r="A70" s="9" t="s">
        <v>40</v>
      </c>
      <c r="B70" s="12" t="s">
        <v>1</v>
      </c>
      <c r="C70" s="13">
        <v>307957125</v>
      </c>
      <c r="D70" s="13">
        <v>297752638.44999999</v>
      </c>
      <c r="E70" s="13">
        <v>297752635.86000001</v>
      </c>
      <c r="F70" s="7">
        <f t="shared" si="0"/>
        <v>99.999999130150456</v>
      </c>
      <c r="G70" s="7">
        <f t="shared" si="1"/>
        <v>96.686392906155376</v>
      </c>
      <c r="H70" s="18"/>
    </row>
    <row r="71" spans="1:8" s="8" customFormat="1" ht="69" customHeight="1" x14ac:dyDescent="0.3">
      <c r="A71" s="9" t="s">
        <v>116</v>
      </c>
      <c r="B71" s="12" t="s">
        <v>15</v>
      </c>
      <c r="C71" s="13">
        <v>1164966457</v>
      </c>
      <c r="D71" s="13">
        <v>2291239947.4000001</v>
      </c>
      <c r="E71" s="13">
        <v>2030860413.0799999</v>
      </c>
      <c r="F71" s="7">
        <f t="shared" si="0"/>
        <v>88.635867901331437</v>
      </c>
      <c r="G71" s="7">
        <f t="shared" si="1"/>
        <v>174.32780153257238</v>
      </c>
      <c r="H71" s="19" t="s">
        <v>188</v>
      </c>
    </row>
    <row r="72" spans="1:8" ht="93.6" x14ac:dyDescent="0.3">
      <c r="A72" s="9" t="s">
        <v>33</v>
      </c>
      <c r="B72" s="12" t="s">
        <v>28</v>
      </c>
      <c r="C72" s="13">
        <v>147496914</v>
      </c>
      <c r="D72" s="13">
        <v>228987111</v>
      </c>
      <c r="E72" s="13">
        <v>228984611</v>
      </c>
      <c r="F72" s="7">
        <f t="shared" si="0"/>
        <v>99.998908235494525</v>
      </c>
      <c r="G72" s="7">
        <f t="shared" si="1"/>
        <v>155.24705215188433</v>
      </c>
      <c r="H72" s="19" t="s">
        <v>189</v>
      </c>
    </row>
    <row r="73" spans="1:8" ht="31.2" x14ac:dyDescent="0.3">
      <c r="A73" s="9" t="s">
        <v>146</v>
      </c>
      <c r="B73" s="12" t="s">
        <v>65</v>
      </c>
      <c r="C73" s="13">
        <v>16415221</v>
      </c>
      <c r="D73" s="13">
        <v>16936035</v>
      </c>
      <c r="E73" s="13">
        <v>16404831.359999999</v>
      </c>
      <c r="F73" s="7">
        <f t="shared" si="0"/>
        <v>96.863471054470537</v>
      </c>
      <c r="G73" s="7">
        <f t="shared" ref="G73:G84" si="2">E73/C73*100</f>
        <v>99.936707279177057</v>
      </c>
      <c r="H73" s="18"/>
    </row>
    <row r="74" spans="1:8" ht="19.5" customHeight="1" x14ac:dyDescent="0.3">
      <c r="A74" s="10" t="s">
        <v>103</v>
      </c>
      <c r="B74" s="11" t="s">
        <v>108</v>
      </c>
      <c r="C74" s="5">
        <f>C75+C76+C77</f>
        <v>148189929</v>
      </c>
      <c r="D74" s="5">
        <f>D75+D76+D77</f>
        <v>159076523</v>
      </c>
      <c r="E74" s="5">
        <f>E75+E76+E77</f>
        <v>158448241.91</v>
      </c>
      <c r="F74" s="6">
        <f t="shared" ref="F74:F84" si="3">E74/D74*100</f>
        <v>99.605044743151694</v>
      </c>
      <c r="G74" s="6">
        <f t="shared" si="2"/>
        <v>106.92240895128575</v>
      </c>
      <c r="H74" s="9"/>
    </row>
    <row r="75" spans="1:8" s="1" customFormat="1" ht="21" customHeight="1" x14ac:dyDescent="0.3">
      <c r="A75" s="9" t="s">
        <v>125</v>
      </c>
      <c r="B75" s="12" t="s">
        <v>121</v>
      </c>
      <c r="C75" s="13">
        <v>37314462</v>
      </c>
      <c r="D75" s="13">
        <v>38342655</v>
      </c>
      <c r="E75" s="13">
        <v>38342655</v>
      </c>
      <c r="F75" s="7">
        <f t="shared" si="3"/>
        <v>100</v>
      </c>
      <c r="G75" s="7">
        <f t="shared" si="2"/>
        <v>102.75548123941864</v>
      </c>
      <c r="H75" s="18"/>
    </row>
    <row r="76" spans="1:8" s="8" customFormat="1" ht="62.4" x14ac:dyDescent="0.3">
      <c r="A76" s="9" t="s">
        <v>145</v>
      </c>
      <c r="B76" s="12" t="s">
        <v>139</v>
      </c>
      <c r="C76" s="13">
        <v>70975822</v>
      </c>
      <c r="D76" s="13">
        <v>76833405</v>
      </c>
      <c r="E76" s="13">
        <v>76833405</v>
      </c>
      <c r="F76" s="7">
        <f t="shared" si="3"/>
        <v>100</v>
      </c>
      <c r="G76" s="7">
        <f t="shared" si="2"/>
        <v>108.25292731375482</v>
      </c>
      <c r="H76" s="21" t="s">
        <v>162</v>
      </c>
    </row>
    <row r="77" spans="1:8" ht="62.4" x14ac:dyDescent="0.3">
      <c r="A77" s="9" t="s">
        <v>90</v>
      </c>
      <c r="B77" s="12" t="s">
        <v>20</v>
      </c>
      <c r="C77" s="13">
        <v>39899645</v>
      </c>
      <c r="D77" s="13">
        <v>43900463</v>
      </c>
      <c r="E77" s="13">
        <v>43272181.909999996</v>
      </c>
      <c r="F77" s="7">
        <f t="shared" si="3"/>
        <v>98.56885087977318</v>
      </c>
      <c r="G77" s="7">
        <f t="shared" si="2"/>
        <v>108.45254866302693</v>
      </c>
      <c r="H77" s="21" t="s">
        <v>162</v>
      </c>
    </row>
    <row r="78" spans="1:8" ht="31.2" x14ac:dyDescent="0.3">
      <c r="A78" s="10" t="s">
        <v>7</v>
      </c>
      <c r="B78" s="11" t="s">
        <v>74</v>
      </c>
      <c r="C78" s="5">
        <f>C79</f>
        <v>221042060.36000001</v>
      </c>
      <c r="D78" s="5">
        <f>D79</f>
        <v>55999678.359999999</v>
      </c>
      <c r="E78" s="5">
        <f>E79</f>
        <v>29938226.870000001</v>
      </c>
      <c r="F78" s="6">
        <f t="shared" si="3"/>
        <v>53.461426470235892</v>
      </c>
      <c r="G78" s="6">
        <f t="shared" si="2"/>
        <v>13.544131293945199</v>
      </c>
      <c r="H78" s="9"/>
    </row>
    <row r="79" spans="1:8" s="1" customFormat="1" ht="78" x14ac:dyDescent="0.3">
      <c r="A79" s="9" t="s">
        <v>32</v>
      </c>
      <c r="B79" s="12" t="s">
        <v>94</v>
      </c>
      <c r="C79" s="13">
        <v>221042060.36000001</v>
      </c>
      <c r="D79" s="13">
        <v>55999678.359999999</v>
      </c>
      <c r="E79" s="13">
        <v>29938226.870000001</v>
      </c>
      <c r="F79" s="7">
        <f t="shared" si="3"/>
        <v>53.461426470235892</v>
      </c>
      <c r="G79" s="7">
        <f t="shared" si="2"/>
        <v>13.544131293945199</v>
      </c>
      <c r="H79" s="23" t="s">
        <v>190</v>
      </c>
    </row>
    <row r="80" spans="1:8" s="8" customFormat="1" ht="46.8" x14ac:dyDescent="0.3">
      <c r="A80" s="10" t="s">
        <v>152</v>
      </c>
      <c r="B80" s="11" t="s">
        <v>52</v>
      </c>
      <c r="C80" s="5">
        <f>C81+C82+C83</f>
        <v>2944872570.6900001</v>
      </c>
      <c r="D80" s="5">
        <f>D81+D82+D83</f>
        <v>3496777533</v>
      </c>
      <c r="E80" s="5">
        <f>E81+E82+E83</f>
        <v>3489313489.1999998</v>
      </c>
      <c r="F80" s="6">
        <f t="shared" si="3"/>
        <v>99.786545076729652</v>
      </c>
      <c r="G80" s="6">
        <f t="shared" si="2"/>
        <v>118.48775814372281</v>
      </c>
      <c r="H80" s="9"/>
    </row>
    <row r="81" spans="1:8" s="1" customFormat="1" ht="46.8" x14ac:dyDescent="0.3">
      <c r="A81" s="9" t="s">
        <v>123</v>
      </c>
      <c r="B81" s="12" t="s">
        <v>64</v>
      </c>
      <c r="C81" s="13">
        <v>2276300000</v>
      </c>
      <c r="D81" s="13">
        <v>2272273750</v>
      </c>
      <c r="E81" s="13">
        <v>2272273750</v>
      </c>
      <c r="F81" s="7">
        <f t="shared" si="3"/>
        <v>100</v>
      </c>
      <c r="G81" s="7">
        <f t="shared" si="2"/>
        <v>99.823123050564504</v>
      </c>
      <c r="H81" s="18"/>
    </row>
    <row r="82" spans="1:8" s="8" customFormat="1" ht="109.2" x14ac:dyDescent="0.3">
      <c r="A82" s="9" t="s">
        <v>92</v>
      </c>
      <c r="B82" s="12" t="s">
        <v>78</v>
      </c>
      <c r="C82" s="13">
        <v>531600000</v>
      </c>
      <c r="D82" s="13">
        <v>771176808</v>
      </c>
      <c r="E82" s="13">
        <v>771176808</v>
      </c>
      <c r="F82" s="7">
        <f t="shared" si="3"/>
        <v>100</v>
      </c>
      <c r="G82" s="7">
        <f t="shared" si="2"/>
        <v>145.0671196388262</v>
      </c>
      <c r="H82" s="23" t="s">
        <v>191</v>
      </c>
    </row>
    <row r="83" spans="1:8" ht="109.2" x14ac:dyDescent="0.3">
      <c r="A83" s="9" t="s">
        <v>86</v>
      </c>
      <c r="B83" s="12" t="s">
        <v>99</v>
      </c>
      <c r="C83" s="13">
        <v>136972570.69</v>
      </c>
      <c r="D83" s="13">
        <v>453326975</v>
      </c>
      <c r="E83" s="13">
        <v>445862931.19999999</v>
      </c>
      <c r="F83" s="7">
        <f t="shared" si="3"/>
        <v>98.353496656579935</v>
      </c>
      <c r="G83" s="7">
        <f t="shared" si="2"/>
        <v>325.51256719061581</v>
      </c>
      <c r="H83" s="24" t="s">
        <v>192</v>
      </c>
    </row>
    <row r="84" spans="1:8" s="1" customFormat="1" ht="21.75" customHeight="1" x14ac:dyDescent="0.3">
      <c r="A84" s="31" t="s">
        <v>149</v>
      </c>
      <c r="B84" s="32"/>
      <c r="C84" s="16">
        <f>C7+C16+C19+C24+C35+C40+C45+C53+C56+C63+C69+C74+C78+C80</f>
        <v>67601383987.119995</v>
      </c>
      <c r="D84" s="16">
        <f>D7+D16+D19+D24+D35+D40+D45+D53+D56+D63+D69+D74+D78+D80</f>
        <v>79047254538.940018</v>
      </c>
      <c r="E84" s="16">
        <f>E7+E16+E19+E24+E35+E40+E45+E53+E56+E63+E69+E74+E78+E80</f>
        <v>75893611306.329987</v>
      </c>
      <c r="F84" s="17">
        <f t="shared" si="3"/>
        <v>96.01043293533175</v>
      </c>
      <c r="G84" s="17">
        <f t="shared" si="2"/>
        <v>112.2663573290007</v>
      </c>
      <c r="H84" s="9"/>
    </row>
  </sheetData>
  <mergeCells count="13">
    <mergeCell ref="A84:B84"/>
    <mergeCell ref="A4:A6"/>
    <mergeCell ref="B4:B6"/>
    <mergeCell ref="H4:H6"/>
    <mergeCell ref="A2:H2"/>
    <mergeCell ref="F3:H3"/>
    <mergeCell ref="G4:G6"/>
    <mergeCell ref="A1:E1"/>
    <mergeCell ref="D3:E3"/>
    <mergeCell ref="F4:F6"/>
    <mergeCell ref="D4:D6"/>
    <mergeCell ref="E4:E6"/>
    <mergeCell ref="C4:C6"/>
  </mergeCells>
  <pageMargins left="0.34" right="0.38" top="0.55118110236220474" bottom="0.39370078740157483" header="0.31496062992125984" footer="0.31496062992125984"/>
  <pageSetup paperSize="9" scale="72" fitToHeight="0" orientation="landscape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2020-04-27T06:57:42Z</cp:lastPrinted>
  <dcterms:created xsi:type="dcterms:W3CDTF">2017-05-03T15:49:45Z</dcterms:created>
  <dcterms:modified xsi:type="dcterms:W3CDTF">2021-04-21T08:56:23Z</dcterms:modified>
</cp:coreProperties>
</file>